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200"/>
  </bookViews>
  <sheets>
    <sheet name="九洲观云阙项目水土保持方案编制服务" sheetId="1" r:id="rId1"/>
  </sheets>
  <definedNames>
    <definedName name="AS2SyncStepLS" hidde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<sst xmlns="http://schemas.openxmlformats.org/spreadsheetml/2006/main" count="46" uniqueCount="33">
  <si>
    <t>九洲观云阙、半山云阙项目
水土保持方案编制、水土保持监测服务</t>
  </si>
  <si>
    <t>内部对标</t>
  </si>
  <si>
    <t>序号</t>
  </si>
  <si>
    <t>项目名称</t>
  </si>
  <si>
    <t>服务名称</t>
  </si>
  <si>
    <t>服务内容</t>
  </si>
  <si>
    <t>履约期限及方式</t>
  </si>
  <si>
    <t>工程量（项）</t>
  </si>
  <si>
    <t>四川星悦绿水工程咨询有限公司
 联系方式：张莉   18683867960</t>
  </si>
  <si>
    <t>四川北极星水利工程设计有限公司
联系方式：王芳 13990105430</t>
  </si>
  <si>
    <t>四川善信工程项目管理有限公司公司
联系方式：许经理
18284585282</t>
  </si>
  <si>
    <t>均价（元）</t>
  </si>
  <si>
    <t>拟定招标控制价（元）</t>
  </si>
  <si>
    <t>占地单方
（元/m2）</t>
  </si>
  <si>
    <t>建面单方
（元/m2）</t>
  </si>
  <si>
    <t>三江屿项目（四川星悦绿水工程咨询有限公司）</t>
  </si>
  <si>
    <t>江渚项目（四川星悦绿水工程咨询有限公司）</t>
  </si>
  <si>
    <t>览山晓项目（四川星悦绿水工程咨询有限公司）</t>
  </si>
  <si>
    <t>九洲观云阙</t>
  </si>
  <si>
    <t>水土保持方案编制服务</t>
  </si>
  <si>
    <t>1. 甲方委托乙方按行业有关规程、规范要求，完成九洲观云阙项目水土保持方案报告书的编制工作。
2. 乙方负责本工程《水土保持方案报告》审查汇报工作及审查后的补充修改工作，完成九洲观云阙项目水土保持方案报告等。负责评审通过并承担评审费用及其他一切相关费用（不包含水土保持补偿费）。
3. 乙方负责方案成果的印刷工作。
4. 乙方保证报告的编制进度和质量，并保证审批（备案）通过。</t>
  </si>
  <si>
    <t>1. 乙方自收到甲方提供的基础资料之日起30个工作日内完成九洲观云阙项目水土保持方案编制并通过主管部门审核。
2. 乙方向甲方提供最终水土保持方案报告3本。
3. 因甲方基础资料提供时间推迟，则乙方提交成果时间相应顺延。</t>
  </si>
  <si>
    <t>192000（占地单方2.18元/m2，建面单方0.56元/m2）</t>
  </si>
  <si>
    <r>
      <rPr>
        <sz val="14"/>
        <color theme="1"/>
        <rFont val="宋体"/>
        <charset val="134"/>
        <scheme val="minor"/>
      </rPr>
      <t>110800（</t>
    </r>
    <r>
      <rPr>
        <sz val="14"/>
        <color rgb="FFFF0000"/>
        <rFont val="宋体"/>
        <charset val="134"/>
        <scheme val="minor"/>
      </rPr>
      <t>占地单方2.57元/m2</t>
    </r>
    <r>
      <rPr>
        <sz val="14"/>
        <color theme="1"/>
        <rFont val="宋体"/>
        <charset val="134"/>
        <scheme val="minor"/>
      </rPr>
      <t>，建面单方0.44元/m2）</t>
    </r>
  </si>
  <si>
    <t>194000（占地单方2.35元/m2，建面单方0.73元/m2）</t>
  </si>
  <si>
    <t>水土保持监测</t>
  </si>
  <si>
    <t>1.甲方委托乙方按行业有关规程、规范要求，完成九洲观云阙、九洲半山云阙项目项目水土保持监测工作。
2.按照《中华人民共和国水土保持法》、根据《水利部办公厅关于进一步加强生产建设项目水土保持监测工作的通知》（办水保〔2020〕161号）规定的编制深度及甲方要求，并执行水利行政主管部门颁布的相关标准、规范等。乙方负责完成项目各阶段《水土保持监测季度报告》和《水土保持监测总结报告》编制。
3.项目《水土保持方案报告书》需经主管部门审查通过并取得正式批文，项目各阶段《水土保持监测季度报告》和《水土保持监测总结报告》需通过审查并取得合格证明文件。</t>
  </si>
  <si>
    <t>1.乙方按照甲方项目建设进度完成项目各阶段《水土保持监测季度报告》编制。
2.乙方收到甲方提供的基础资料，在本项目竣工后50个工作日（其中公示时间是20个工作日）内完成项目《水土保持监测总结报告》编制并通过主管部门审核。
3.乙方向甲方提供项目各阶段《水土保持监测季度报告》和《水土保持监测总结报告》最终报告书各2本。</t>
  </si>
  <si>
    <r>
      <rPr>
        <sz val="14"/>
        <color theme="1"/>
        <rFont val="宋体"/>
        <charset val="134"/>
        <scheme val="minor"/>
      </rPr>
      <t>145000（</t>
    </r>
    <r>
      <rPr>
        <sz val="14"/>
        <color rgb="FFFF0000"/>
        <rFont val="宋体"/>
        <charset val="134"/>
        <scheme val="minor"/>
      </rPr>
      <t>占地单方3.36元/m2</t>
    </r>
    <r>
      <rPr>
        <sz val="14"/>
        <color theme="1"/>
        <rFont val="宋体"/>
        <charset val="134"/>
        <scheme val="minor"/>
      </rPr>
      <t>，建面单方0.58元/m2）</t>
    </r>
  </si>
  <si>
    <t>188000（占地单方2.27元/m2，建面单方0.71元/m2）</t>
  </si>
  <si>
    <t>九洲半山云阙</t>
  </si>
  <si>
    <t>合计</t>
  </si>
  <si>
    <t>说明
1.采用电话询价方法，其报价均为含税价格，税率6%；
2.该服务采购合同拟采用总价包干合同，金额包含评审等方案编制所产生的一切相关费用和税金（不包含水土保持补偿费）。
3.本控制价通过市场询价确定，控制价单价不超过市场询价的平均价格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</si>
</sst>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4">
    <font>
      <sz val="11"/>
      <color theme="1"/>
      <name val="宋体"/>
      <charset val="134"/>
      <scheme val="minor"/>
    </font>
    <font>
      <b/>
      <sz val="22"/>
      <color theme="1"/>
      <name val="宋体"/>
      <charset val="134"/>
      <scheme val="minor"/>
    </font>
    <font>
      <sz val="14"/>
      <color theme="1"/>
      <name val="宋体"/>
      <charset val="134"/>
      <scheme val="minor"/>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3" applyNumberFormat="0" applyFill="0" applyAlignment="0" applyProtection="0">
      <alignment vertical="center"/>
    </xf>
    <xf numFmtId="0" fontId="10" fillId="0" borderId="13" applyNumberFormat="0" applyFill="0" applyAlignment="0" applyProtection="0">
      <alignment vertical="center"/>
    </xf>
    <xf numFmtId="0" fontId="11" fillId="0" borderId="14" applyNumberFormat="0" applyFill="0" applyAlignment="0" applyProtection="0">
      <alignment vertical="center"/>
    </xf>
    <xf numFmtId="0" fontId="11" fillId="0" borderId="0" applyNumberFormat="0" applyFill="0" applyBorder="0" applyAlignment="0" applyProtection="0">
      <alignment vertical="center"/>
    </xf>
    <xf numFmtId="0" fontId="12" fillId="3" borderId="15" applyNumberFormat="0" applyAlignment="0" applyProtection="0">
      <alignment vertical="center"/>
    </xf>
    <xf numFmtId="0" fontId="13" fillId="4" borderId="16" applyNumberFormat="0" applyAlignment="0" applyProtection="0">
      <alignment vertical="center"/>
    </xf>
    <xf numFmtId="0" fontId="14" fillId="4" borderId="15" applyNumberFormat="0" applyAlignment="0" applyProtection="0">
      <alignment vertical="center"/>
    </xf>
    <xf numFmtId="0" fontId="15" fillId="5" borderId="17" applyNumberFormat="0" applyAlignment="0" applyProtection="0">
      <alignment vertical="center"/>
    </xf>
    <xf numFmtId="0" fontId="16" fillId="0" borderId="18" applyNumberFormat="0" applyFill="0" applyAlignment="0" applyProtection="0">
      <alignment vertical="center"/>
    </xf>
    <xf numFmtId="0" fontId="17" fillId="0" borderId="1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1">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176" fontId="0" fillId="0" borderId="3" xfId="0" applyNumberFormat="1" applyFill="1" applyBorder="1" applyAlignment="1">
      <alignment horizontal="center"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176" fontId="2" fillId="0" borderId="3" xfId="0" applyNumberFormat="1" applyFont="1" applyFill="1" applyBorder="1" applyAlignment="1">
      <alignment horizontal="center" vertical="center"/>
    </xf>
    <xf numFmtId="177"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176" fontId="3"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0" fontId="3" fillId="0" borderId="0" xfId="0" applyFont="1" applyFill="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176" fontId="3" fillId="0" borderId="10" xfId="0" applyNumberFormat="1"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tabSelected="1" zoomScale="55" zoomScaleNormal="55" topLeftCell="B1" workbookViewId="0">
      <pane ySplit="2" topLeftCell="A3" activePane="bottomLeft" state="frozen"/>
      <selection/>
      <selection pane="bottomLeft" activeCell="F21" sqref="F21"/>
    </sheetView>
  </sheetViews>
  <sheetFormatPr defaultColWidth="8.72727272727273" defaultRowHeight="14"/>
  <cols>
    <col min="1" max="1" width="6.81818181818182" customWidth="1"/>
    <col min="2" max="2" width="16.1363636363636" customWidth="1"/>
    <col min="3" max="3" width="14.7636363636364" customWidth="1"/>
    <col min="4" max="4" width="43.4727272727273" customWidth="1"/>
    <col min="5" max="5" width="30.5727272727273" customWidth="1"/>
    <col min="6" max="6" width="14.4363636363636" customWidth="1"/>
    <col min="7" max="7" width="24.5454545454545" style="1" customWidth="1"/>
    <col min="8" max="8" width="26.2272727272727" style="1" customWidth="1"/>
    <col min="9" max="9" width="29.6090909090909" style="1" customWidth="1"/>
    <col min="10" max="13" width="20.8181818181818" style="1" customWidth="1"/>
    <col min="14" max="16" width="18.8272727272727" style="2" customWidth="1"/>
    <col min="17" max="19" width="12.8181818181818"/>
  </cols>
  <sheetData>
    <row r="1" ht="72" customHeight="1" spans="1:16">
      <c r="A1" s="3" t="s">
        <v>0</v>
      </c>
      <c r="B1" s="4"/>
      <c r="C1" s="4"/>
      <c r="D1" s="4"/>
      <c r="E1" s="4"/>
      <c r="F1" s="4"/>
      <c r="G1" s="4"/>
      <c r="H1" s="4"/>
      <c r="I1" s="4"/>
      <c r="J1" s="4"/>
      <c r="K1" s="4"/>
      <c r="L1" s="4"/>
      <c r="M1" s="4"/>
      <c r="N1" s="5" t="s">
        <v>1</v>
      </c>
      <c r="O1" s="5"/>
      <c r="P1" s="5"/>
    </row>
    <row r="2" ht="67" customHeight="1" spans="1:16">
      <c r="A2" s="6" t="s">
        <v>2</v>
      </c>
      <c r="B2" s="6" t="s">
        <v>3</v>
      </c>
      <c r="C2" s="6" t="s">
        <v>4</v>
      </c>
      <c r="D2" s="6" t="s">
        <v>5</v>
      </c>
      <c r="E2" s="6" t="s">
        <v>6</v>
      </c>
      <c r="F2" s="7" t="s">
        <v>7</v>
      </c>
      <c r="G2" s="8" t="s">
        <v>8</v>
      </c>
      <c r="H2" s="8" t="s">
        <v>9</v>
      </c>
      <c r="I2" s="8" t="s">
        <v>10</v>
      </c>
      <c r="J2" s="8" t="s">
        <v>11</v>
      </c>
      <c r="K2" s="8" t="s">
        <v>12</v>
      </c>
      <c r="L2" s="8" t="s">
        <v>13</v>
      </c>
      <c r="M2" s="8" t="s">
        <v>14</v>
      </c>
      <c r="N2" s="7" t="s">
        <v>15</v>
      </c>
      <c r="O2" s="7" t="s">
        <v>16</v>
      </c>
      <c r="P2" s="7" t="s">
        <v>17</v>
      </c>
    </row>
    <row r="3" ht="260" customHeight="1" spans="1:16">
      <c r="A3" s="9">
        <v>1</v>
      </c>
      <c r="B3" s="9" t="s">
        <v>18</v>
      </c>
      <c r="C3" s="10" t="s">
        <v>19</v>
      </c>
      <c r="D3" s="11" t="s">
        <v>20</v>
      </c>
      <c r="E3" s="11" t="s">
        <v>21</v>
      </c>
      <c r="F3" s="12">
        <v>1</v>
      </c>
      <c r="G3" s="12">
        <v>150000</v>
      </c>
      <c r="H3" s="12">
        <v>180000</v>
      </c>
      <c r="I3" s="12">
        <v>72000</v>
      </c>
      <c r="J3" s="12">
        <f>(G3+H3+I3)/3</f>
        <v>134000</v>
      </c>
      <c r="K3" s="12">
        <v>65000</v>
      </c>
      <c r="L3" s="12">
        <f>K3/33463.92</f>
        <v>1.94239049101241</v>
      </c>
      <c r="M3" s="12">
        <f>K3/112287</f>
        <v>0.578873778798971</v>
      </c>
      <c r="N3" s="13" t="s">
        <v>22</v>
      </c>
      <c r="O3" s="13" t="s">
        <v>23</v>
      </c>
      <c r="P3" s="14" t="s">
        <v>24</v>
      </c>
    </row>
    <row r="4" ht="297.5" spans="1:16">
      <c r="A4" s="9">
        <v>2</v>
      </c>
      <c r="B4" s="9"/>
      <c r="C4" s="10" t="s">
        <v>25</v>
      </c>
      <c r="D4" s="11" t="s">
        <v>26</v>
      </c>
      <c r="E4" s="10" t="s">
        <v>27</v>
      </c>
      <c r="F4" s="12">
        <v>1</v>
      </c>
      <c r="G4" s="12">
        <v>150000</v>
      </c>
      <c r="H4" s="12">
        <v>120000</v>
      </c>
      <c r="I4" s="12">
        <v>95000</v>
      </c>
      <c r="J4" s="12">
        <f>(G4+H4+I4)/3</f>
        <v>121666.666666667</v>
      </c>
      <c r="K4" s="12">
        <v>65000</v>
      </c>
      <c r="L4" s="12">
        <f>K4/33463.92</f>
        <v>1.94239049101241</v>
      </c>
      <c r="M4" s="12">
        <f>K4/112287</f>
        <v>0.578873778798971</v>
      </c>
      <c r="N4" s="14" t="s">
        <v>22</v>
      </c>
      <c r="O4" s="14" t="s">
        <v>28</v>
      </c>
      <c r="P4" s="14" t="s">
        <v>29</v>
      </c>
    </row>
    <row r="5" ht="260" customHeight="1" spans="1:16">
      <c r="A5" s="9">
        <v>3</v>
      </c>
      <c r="B5" s="9" t="s">
        <v>30</v>
      </c>
      <c r="C5" s="10" t="s">
        <v>19</v>
      </c>
      <c r="D5" s="11" t="s">
        <v>20</v>
      </c>
      <c r="E5" s="11" t="s">
        <v>21</v>
      </c>
      <c r="F5" s="12">
        <v>1</v>
      </c>
      <c r="G5" s="12">
        <v>98000</v>
      </c>
      <c r="H5" s="12">
        <v>120000</v>
      </c>
      <c r="I5" s="12">
        <v>61000</v>
      </c>
      <c r="J5" s="12">
        <f>(G5+H5+I5)/3</f>
        <v>93000</v>
      </c>
      <c r="K5" s="12">
        <v>35000</v>
      </c>
      <c r="L5" s="12">
        <f>K5/18054</f>
        <v>1.93862855876814</v>
      </c>
      <c r="M5" s="12">
        <f>K5/43443.38</f>
        <v>0.805646337830988</v>
      </c>
      <c r="N5" s="13" t="s">
        <v>22</v>
      </c>
      <c r="O5" s="13" t="s">
        <v>23</v>
      </c>
      <c r="P5" s="14" t="s">
        <v>24</v>
      </c>
    </row>
    <row r="6" customFormat="1" ht="297.5" spans="1:16">
      <c r="A6" s="9">
        <v>4</v>
      </c>
      <c r="B6" s="9"/>
      <c r="C6" s="10" t="s">
        <v>25</v>
      </c>
      <c r="D6" s="11" t="s">
        <v>26</v>
      </c>
      <c r="E6" s="10" t="s">
        <v>27</v>
      </c>
      <c r="F6" s="12">
        <v>1</v>
      </c>
      <c r="G6" s="12">
        <v>98000</v>
      </c>
      <c r="H6" s="12">
        <v>100000</v>
      </c>
      <c r="I6" s="12">
        <v>79000</v>
      </c>
      <c r="J6" s="12">
        <f>(G6+H6+I6)/3</f>
        <v>92333.3333333333</v>
      </c>
      <c r="K6" s="12">
        <v>35000</v>
      </c>
      <c r="L6" s="12">
        <f>K6/18054</f>
        <v>1.93862855876814</v>
      </c>
      <c r="M6" s="12">
        <f>K6/43443.38</f>
        <v>0.805646337830988</v>
      </c>
      <c r="N6" s="14" t="s">
        <v>22</v>
      </c>
      <c r="O6" s="14" t="s">
        <v>28</v>
      </c>
      <c r="P6" s="14" t="s">
        <v>29</v>
      </c>
    </row>
    <row r="7" ht="28" customHeight="1" spans="1:16">
      <c r="A7" s="9" t="s">
        <v>31</v>
      </c>
      <c r="B7" s="9"/>
      <c r="C7" s="9"/>
      <c r="D7" s="9"/>
      <c r="E7" s="9"/>
      <c r="F7" s="9"/>
      <c r="G7" s="12"/>
      <c r="H7" s="12"/>
      <c r="I7" s="12"/>
      <c r="J7" s="12"/>
      <c r="K7" s="12">
        <f>SUM(K3:K6)</f>
        <v>200000</v>
      </c>
      <c r="L7" s="12"/>
      <c r="M7" s="12"/>
      <c r="N7" s="15"/>
      <c r="O7" s="15"/>
      <c r="P7" s="15"/>
    </row>
    <row r="8" spans="1:16">
      <c r="A8" s="16" t="s">
        <v>32</v>
      </c>
      <c r="B8" s="17"/>
      <c r="C8" s="17"/>
      <c r="D8" s="17"/>
      <c r="E8" s="17"/>
      <c r="F8" s="17"/>
      <c r="G8" s="18"/>
      <c r="H8" s="18"/>
      <c r="I8" s="18"/>
      <c r="J8" s="18"/>
      <c r="K8" s="18"/>
      <c r="L8" s="18"/>
      <c r="M8" s="18"/>
      <c r="N8" s="19"/>
      <c r="O8" s="19"/>
      <c r="P8" s="20"/>
    </row>
    <row r="9" spans="1:16">
      <c r="A9" s="21"/>
      <c r="B9" s="22"/>
      <c r="C9" s="22"/>
      <c r="D9" s="22"/>
      <c r="E9" s="22"/>
      <c r="F9" s="22"/>
      <c r="G9" s="23"/>
      <c r="H9" s="23"/>
      <c r="I9" s="23"/>
      <c r="J9" s="23"/>
      <c r="K9" s="23"/>
      <c r="L9" s="23"/>
      <c r="M9" s="23"/>
      <c r="N9" s="24"/>
      <c r="O9" s="24"/>
      <c r="P9" s="25"/>
    </row>
    <row r="10" spans="1:16">
      <c r="A10" s="21"/>
      <c r="B10" s="22"/>
      <c r="C10" s="22"/>
      <c r="D10" s="22"/>
      <c r="E10" s="22"/>
      <c r="F10" s="22"/>
      <c r="G10" s="23"/>
      <c r="H10" s="23"/>
      <c r="I10" s="23"/>
      <c r="J10" s="23"/>
      <c r="K10" s="23"/>
      <c r="L10" s="23"/>
      <c r="M10" s="23"/>
      <c r="N10" s="24"/>
      <c r="O10" s="24"/>
      <c r="P10" s="25"/>
    </row>
    <row r="11" ht="37" customHeight="1" spans="1:16">
      <c r="A11" s="26"/>
      <c r="B11" s="27"/>
      <c r="C11" s="27"/>
      <c r="D11" s="27"/>
      <c r="E11" s="27"/>
      <c r="F11" s="27"/>
      <c r="G11" s="28"/>
      <c r="H11" s="28"/>
      <c r="I11" s="28"/>
      <c r="J11" s="28"/>
      <c r="K11" s="28"/>
      <c r="L11" s="28"/>
      <c r="M11" s="28"/>
      <c r="N11" s="29"/>
      <c r="O11" s="29"/>
      <c r="P11" s="30"/>
    </row>
  </sheetData>
  <mergeCells count="6">
    <mergeCell ref="A1:M1"/>
    <mergeCell ref="N1:P1"/>
    <mergeCell ref="A7:J7"/>
    <mergeCell ref="B3:B4"/>
    <mergeCell ref="B5:B6"/>
    <mergeCell ref="A8:P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九洲观云阙项目水土保持方案编制服务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liuli</dc:creator>
  <cp:lastModifiedBy>戴</cp:lastModifiedBy>
  <dcterms:created xsi:type="dcterms:W3CDTF">2025-10-29T01:08:00Z</dcterms:created>
  <dcterms:modified xsi:type="dcterms:W3CDTF">2026-03-10T14:29:27Z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01FD7B91AA064F2A98C752A905821A94_13</vt:lpwstr>
  </property>
  <property fmtid="{D5CDD505-2E9C-101B-9397-08002B2CF9AE}" pid="3" name="KSOProductBuildVer">
    <vt:lpwstr>2052-12.1.0.25225</vt:lpwstr>
  </property>
  <property fmtid="{D5CDD505-2E9C-101B-9397-08002B2CF9AE}" pid="4" name="CalculationRule">
    <vt:i4>0</vt:i4>
  </property>
</Properties>
</file>